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605" windowWidth="18165" windowHeight="4650"/>
  </bookViews>
  <sheets>
    <sheet name="Taul1" sheetId="1" r:id="rId1"/>
    <sheet name="Taul2" sheetId="2" r:id="rId2"/>
    <sheet name="Taul3" sheetId="3" r:id="rId3"/>
  </sheets>
  <definedNames>
    <definedName name="_xlnm.Print_Area" localSheetId="0">Taul1!$A$1:$J$64</definedName>
  </definedNames>
  <calcPr calcId="145621"/>
</workbook>
</file>

<file path=xl/calcChain.xml><?xml version="1.0" encoding="utf-8"?>
<calcChain xmlns="http://schemas.openxmlformats.org/spreadsheetml/2006/main">
  <c r="C18" i="1" l="1"/>
  <c r="C12" i="1"/>
  <c r="C8" i="1"/>
  <c r="C62" i="1" l="1"/>
  <c r="B44" i="1"/>
  <c r="C40" i="1"/>
  <c r="B22" i="1"/>
  <c r="B53" i="1" l="1"/>
  <c r="B31" i="1"/>
  <c r="B34" i="1"/>
  <c r="B28" i="1"/>
  <c r="B23" i="1" l="1"/>
  <c r="B45" i="1"/>
  <c r="B25" i="1" l="1"/>
  <c r="B47" i="1"/>
  <c r="B32" i="1" l="1"/>
  <c r="B33" i="1" s="1"/>
  <c r="B35" i="1" s="1"/>
  <c r="B56" i="1"/>
  <c r="B50" i="1"/>
  <c r="C45" i="1"/>
  <c r="C23" i="1"/>
  <c r="B26" i="1" l="1"/>
  <c r="B54" i="1" l="1"/>
  <c r="B48" i="1"/>
  <c r="B49" i="1" s="1"/>
  <c r="B27" i="1"/>
  <c r="B55" i="1" l="1"/>
  <c r="B29" i="1" l="1"/>
  <c r="B37" i="1" l="1"/>
  <c r="B38" i="1" l="1"/>
  <c r="B40" i="1" s="1"/>
  <c r="B51" i="1"/>
  <c r="B57" i="1" l="1"/>
  <c r="B60" i="1" s="1"/>
  <c r="B59" i="1"/>
  <c r="B62" i="1" l="1"/>
  <c r="C60" i="1"/>
</calcChain>
</file>

<file path=xl/comments1.xml><?xml version="1.0" encoding="utf-8"?>
<comments xmlns="http://schemas.openxmlformats.org/spreadsheetml/2006/main">
  <authors>
    <author>Atso Kiuru</author>
  </authors>
  <commentList>
    <comment ref="B8" authorId="0">
      <text>
        <r>
          <rPr>
            <sz val="9"/>
            <color indexed="81"/>
            <rFont val="Tahoma"/>
            <family val="2"/>
          </rPr>
          <t>pp.kk.vvvv
dd.mm.åååå</t>
        </r>
      </text>
    </comment>
    <comment ref="B11" authorId="0">
      <text>
        <r>
          <rPr>
            <sz val="9"/>
            <color indexed="81"/>
            <rFont val="Tahoma"/>
            <family val="2"/>
          </rPr>
          <t>Kirjoita tähän esimerkiksi XX:n kuolinpesä</t>
        </r>
      </text>
    </comment>
    <comment ref="B12" authorId="0">
      <text>
        <r>
          <rPr>
            <sz val="9"/>
            <color indexed="81"/>
            <rFont val="Tahoma"/>
            <family val="2"/>
          </rPr>
          <t>pp.kk.vvvv
dd.mm.åååå</t>
        </r>
      </text>
    </comment>
    <comment ref="B13" authorId="0">
      <text>
        <r>
          <rPr>
            <sz val="9"/>
            <color indexed="81"/>
            <rFont val="Tahoma"/>
            <family val="2"/>
          </rPr>
          <t>Kirjoita tähän luku ilman prosenttimerkkiä.</t>
        </r>
      </text>
    </comment>
  </commentList>
</comments>
</file>

<file path=xl/sharedStrings.xml><?xml version="1.0" encoding="utf-8"?>
<sst xmlns="http://schemas.openxmlformats.org/spreadsheetml/2006/main" count="58" uniqueCount="50">
  <si>
    <r>
      <rPr>
        <b/>
        <sz val="10"/>
        <color theme="1"/>
        <rFont val="Arial"/>
        <family val="2"/>
      </rPr>
      <t xml:space="preserve">RÄKNARE </t>
    </r>
  </si>
  <si>
    <t>A:s ägarandel av föremålet i procent</t>
  </si>
  <si>
    <t>B:s ägarandel av föremålet i procent</t>
  </si>
  <si>
    <t>Försäljningspris (hela föremålet)</t>
  </si>
  <si>
    <t>Dödsdag</t>
  </si>
  <si>
    <t xml:space="preserve">Den först avlidna A </t>
  </si>
  <si>
    <t>Den senare avlidna B</t>
  </si>
  <si>
    <t>Försäljningsdag</t>
  </si>
  <si>
    <t>Hela föremålets arvsbeskattningsvärde vid tidpunkten för A:s död</t>
  </si>
  <si>
    <t>Hela föremålets arvsbeskattningsvärde vid tidpunkten för B:s död</t>
  </si>
  <si>
    <t>Försäljningskostnader (hela föremålet)</t>
  </si>
  <si>
    <r>
      <rPr>
        <b/>
        <sz val="10"/>
        <color theme="1"/>
        <rFont val="Arial"/>
        <family val="2"/>
      </rPr>
      <t>Beräkning av vinsten för A:s dödsbo</t>
    </r>
  </si>
  <si>
    <t>Andel av försäljningspriset</t>
  </si>
  <si>
    <r>
      <rPr>
        <b/>
        <sz val="10"/>
        <color theme="1"/>
        <rFont val="Arial"/>
        <family val="2"/>
      </rPr>
      <t>Försäljningsvinst</t>
    </r>
  </si>
  <si>
    <t>Ägartiden från A:s död / år</t>
  </si>
  <si>
    <t>Procenttal för presumtiv anskaffningsutgift efter A</t>
  </si>
  <si>
    <t>Presumtiv anskaffningsutgift efter A</t>
  </si>
  <si>
    <t>Ägartiden från B:s död / år</t>
  </si>
  <si>
    <t>Andel av arvets värde efter A</t>
  </si>
  <si>
    <t>Dras av efter A</t>
  </si>
  <si>
    <t>Procenttal för presumtiv anskaffningsutgift efter B</t>
  </si>
  <si>
    <t>Presumtiv anskaffningsutgift efter B</t>
  </si>
  <si>
    <t>Andel av försäljningskostnaderna efter A</t>
  </si>
  <si>
    <t>Andel av försäljningskostnaderna efter B</t>
  </si>
  <si>
    <t>Dras av efter B</t>
  </si>
  <si>
    <t>Andel av arvets värde efter B</t>
  </si>
  <si>
    <r>
      <rPr>
        <b/>
        <sz val="10"/>
        <color theme="1"/>
        <rFont val="Arial"/>
        <family val="2"/>
      </rPr>
      <t>Beräkning av vinsten för B:s dödsbo</t>
    </r>
  </si>
  <si>
    <r>
      <rPr>
        <sz val="8"/>
        <color theme="1"/>
        <rFont val="Arial"/>
        <family val="2"/>
      </rPr>
      <t>Sammanlagda försäljningskostnader som ska dras av</t>
    </r>
  </si>
  <si>
    <r>
      <rPr>
        <sz val="8"/>
        <color theme="1"/>
        <rFont val="Arial"/>
        <family val="2"/>
      </rPr>
      <t>(Fyll i de färgade rutorna. Övriga rutor fylls i maskinellt.)</t>
    </r>
  </si>
  <si>
    <r>
      <rPr>
        <sz val="8"/>
        <rFont val="Arial"/>
        <family val="2"/>
      </rPr>
      <t>Det sammanräknande ägandet ska vara 100 %</t>
    </r>
  </si>
  <si>
    <t>Dödsdag</t>
  </si>
  <si>
    <t>Andel av försäljningspriset</t>
  </si>
  <si>
    <t>Ägartiden från A:s död / år</t>
  </si>
  <si>
    <t>Procenttal för presumtiv anskaffningsutgift efter A</t>
  </si>
  <si>
    <t>Presumtiv anskaffningsutgift efter A</t>
  </si>
  <si>
    <t>Andel av arvets värde efter A</t>
  </si>
  <si>
    <t>Dras av efter A</t>
  </si>
  <si>
    <t>Ägartiden från B:s död / år</t>
  </si>
  <si>
    <t>Procenttal för presumtiv anskaffningsutgift efter B</t>
  </si>
  <si>
    <t>Presumtiv anskaffningsutgift efter B</t>
  </si>
  <si>
    <t>Andel av arvets värde efter B</t>
  </si>
  <si>
    <t>Dras av efter B</t>
  </si>
  <si>
    <t>Andel av försäljningskostnaderna efter A</t>
  </si>
  <si>
    <t>Andel av försäljningskostnaderna efter B</t>
  </si>
  <si>
    <r>
      <rPr>
        <b/>
        <sz val="10"/>
        <color theme="1"/>
        <rFont val="Arial"/>
        <family val="2"/>
      </rPr>
      <t>Försäljningsvinst</t>
    </r>
  </si>
  <si>
    <r>
      <t xml:space="preserve"> </t>
    </r>
    <r>
      <rPr>
        <b/>
        <sz val="10"/>
        <color theme="1"/>
        <rFont val="Arial"/>
        <family val="2"/>
      </rPr>
      <t>ÖVERLÅTELSE AV FÖREMÅL SOM SÅLTS AV MAKARS ICKE AVVITTRADE OCH OSKIFTADE DÖDSBON</t>
    </r>
    <r>
      <rPr>
        <sz val="10"/>
        <color theme="1"/>
        <rFont val="Arial"/>
        <family val="2"/>
      </rPr>
      <t xml:space="preserve"> (När giftorätten inte är begränsad)</t>
    </r>
  </si>
  <si>
    <t xml:space="preserve">   ½  x  ovannämnda procenttal  x  andelen av försäljningspriset</t>
  </si>
  <si>
    <t xml:space="preserve">   ½  x  arvsbeskattningsvärdet efter A x  ägarandelen</t>
  </si>
  <si>
    <t xml:space="preserve">   det större av de två föregående talen</t>
  </si>
  <si>
    <t xml:space="preserve">   ½  x  arvsbeskattningsvärdet efter B x  ägarandelen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</si>
</sst>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#,##0.0"/>
    <numFmt numFmtId="166" formatCode="0.0"/>
  </numFmts>
  <fonts count="1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u/>
      <sz val="10"/>
      <color theme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0" fontId="0" fillId="0" borderId="0" xfId="0" applyNumberFormat="1" applyFill="1" applyBorder="1" applyAlignment="1">
      <alignment horizontal="right" vertical="center"/>
    </xf>
    <xf numFmtId="0" fontId="4" fillId="0" borderId="0" xfId="2"/>
    <xf numFmtId="14" fontId="0" fillId="0" borderId="0" xfId="0" applyNumberFormat="1" applyFill="1" applyBorder="1" applyAlignment="1">
      <alignment horizontal="right" vertical="center"/>
    </xf>
    <xf numFmtId="164" fontId="0" fillId="0" borderId="0" xfId="0" applyNumberFormat="1" applyFill="1" applyBorder="1" applyAlignment="1">
      <alignment horizontal="right" vertical="center"/>
    </xf>
    <xf numFmtId="164" fontId="0" fillId="0" borderId="0" xfId="0" applyNumberFormat="1"/>
    <xf numFmtId="0" fontId="0" fillId="0" borderId="0" xfId="0" quotePrefix="1" applyAlignment="1">
      <alignment horizontal="right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4" fontId="0" fillId="3" borderId="1" xfId="0" applyNumberFormat="1" applyFill="1" applyBorder="1" applyAlignment="1">
      <alignment horizontal="right" vertical="center"/>
    </xf>
    <xf numFmtId="14" fontId="0" fillId="3" borderId="1" xfId="0" applyNumberFormat="1" applyFill="1" applyBorder="1" applyAlignment="1">
      <alignment horizontal="right" vertical="center"/>
    </xf>
    <xf numFmtId="164" fontId="9" fillId="3" borderId="1" xfId="0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10" fontId="0" fillId="3" borderId="1" xfId="3" applyNumberFormat="1" applyFont="1" applyFill="1" applyBorder="1" applyAlignment="1">
      <alignment horizontal="right" vertical="center"/>
    </xf>
    <xf numFmtId="10" fontId="0" fillId="3" borderId="1" xfId="0" applyNumberFormat="1" applyFill="1" applyBorder="1" applyAlignment="1">
      <alignment horizontal="right" vertical="center"/>
    </xf>
    <xf numFmtId="164" fontId="2" fillId="0" borderId="1" xfId="0" applyNumberFormat="1" applyFont="1" applyFill="1" applyBorder="1" applyAlignment="1" applyProtection="1">
      <alignment horizontal="right" vertical="center"/>
      <protection hidden="1"/>
    </xf>
    <xf numFmtId="10" fontId="0" fillId="0" borderId="0" xfId="0" applyNumberFormat="1" applyAlignment="1" applyProtection="1">
      <alignment horizontal="center"/>
      <protection hidden="1"/>
    </xf>
    <xf numFmtId="0" fontId="0" fillId="0" borderId="0" xfId="0" applyProtection="1">
      <protection hidden="1"/>
    </xf>
    <xf numFmtId="165" fontId="0" fillId="0" borderId="1" xfId="0" applyNumberFormat="1" applyFill="1" applyBorder="1" applyAlignment="1" applyProtection="1">
      <alignment horizontal="right" vertical="center"/>
      <protection hidden="1"/>
    </xf>
    <xf numFmtId="9" fontId="0" fillId="0" borderId="1" xfId="3" applyFont="1" applyFill="1" applyBorder="1" applyAlignment="1" applyProtection="1">
      <alignment horizontal="right" vertical="center"/>
      <protection hidden="1"/>
    </xf>
    <xf numFmtId="164" fontId="0" fillId="0" borderId="1" xfId="1" applyNumberFormat="1" applyFont="1" applyFill="1" applyBorder="1" applyAlignment="1" applyProtection="1">
      <alignment horizontal="right" vertical="center"/>
      <protection hidden="1"/>
    </xf>
    <xf numFmtId="44" fontId="0" fillId="0" borderId="1" xfId="1" applyFont="1" applyFill="1" applyBorder="1" applyAlignment="1" applyProtection="1">
      <alignment horizontal="right" vertical="center"/>
      <protection hidden="1"/>
    </xf>
    <xf numFmtId="164" fontId="2" fillId="0" borderId="1" xfId="3" applyNumberFormat="1" applyFont="1" applyFill="1" applyBorder="1" applyAlignment="1" applyProtection="1">
      <alignment horizontal="right" vertical="center"/>
      <protection hidden="1"/>
    </xf>
    <xf numFmtId="164" fontId="0" fillId="0" borderId="1" xfId="0" applyNumberFormat="1" applyFill="1" applyBorder="1" applyAlignment="1" applyProtection="1">
      <alignment horizontal="right" vertical="center"/>
      <protection hidden="1"/>
    </xf>
    <xf numFmtId="164" fontId="8" fillId="2" borderId="1" xfId="0" applyNumberFormat="1" applyFont="1" applyFill="1" applyBorder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166" fontId="0" fillId="0" borderId="1" xfId="0" applyNumberFormat="1" applyFill="1" applyBorder="1" applyAlignment="1" applyProtection="1">
      <alignment horizontal="right" vertical="center"/>
      <protection hidden="1"/>
    </xf>
    <xf numFmtId="10" fontId="0" fillId="0" borderId="1" xfId="0" applyNumberFormat="1" applyFill="1" applyBorder="1" applyAlignment="1" applyProtection="1">
      <alignment horizontal="right" vertical="center"/>
      <protection hidden="1"/>
    </xf>
    <xf numFmtId="164" fontId="2" fillId="0" borderId="1" xfId="1" applyNumberFormat="1" applyFont="1" applyFill="1" applyBorder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left"/>
      <protection hidden="1"/>
    </xf>
    <xf numFmtId="164" fontId="5" fillId="0" borderId="0" xfId="0" applyNumberFormat="1" applyFont="1" applyAlignment="1" applyProtection="1">
      <alignment horizontal="center"/>
      <protection hidden="1"/>
    </xf>
    <xf numFmtId="10" fontId="0" fillId="0" borderId="0" xfId="0" applyNumberFormat="1" applyProtection="1">
      <protection hidden="1"/>
    </xf>
    <xf numFmtId="10" fontId="8" fillId="0" borderId="0" xfId="4" applyNumberFormat="1" applyFont="1" applyAlignment="1" applyProtection="1">
      <alignment horizontal="left"/>
      <protection hidden="1"/>
    </xf>
    <xf numFmtId="0" fontId="8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left"/>
      <protection hidden="1"/>
    </xf>
    <xf numFmtId="0" fontId="5" fillId="0" borderId="0" xfId="0" applyFont="1" applyProtection="1">
      <protection hidden="1"/>
    </xf>
  </cellXfs>
  <cellStyles count="5">
    <cellStyle name="Hyperlinkki" xfId="2" builtinId="8"/>
    <cellStyle name="Normaali" xfId="0" builtinId="0"/>
    <cellStyle name="Pilkku" xfId="4" builtinId="3"/>
    <cellStyle name="Prosenttia" xfId="3" builtinId="5"/>
    <cellStyle name="Valuutta" xfId="1" builtinId="4"/>
  </cellStyles>
  <dxfs count="0"/>
  <tableStyles count="0" defaultTableStyle="TableStyleMedium2" defaultPivotStyle="PivotStyleLight16"/>
  <colors>
    <mruColors>
      <color rgb="FFE6ECB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63"/>
  <sheetViews>
    <sheetView tabSelected="1" topLeftCell="A17" zoomScale="115" zoomScaleNormal="115" workbookViewId="0">
      <selection activeCell="C27" sqref="C27"/>
    </sheetView>
  </sheetViews>
  <sheetFormatPr defaultRowHeight="12.75" x14ac:dyDescent="0.2"/>
  <cols>
    <col min="1" max="1" width="53.7109375" style="3" customWidth="1"/>
    <col min="2" max="2" width="22.7109375" style="5" customWidth="1"/>
    <col min="3" max="3" width="28.140625" bestFit="1" customWidth="1"/>
    <col min="4" max="4" width="17.7109375" customWidth="1"/>
  </cols>
  <sheetData>
    <row r="1" spans="1:4" s="1" customFormat="1" x14ac:dyDescent="0.2">
      <c r="A1" s="2" t="s">
        <v>0</v>
      </c>
      <c r="B1" s="13" t="s">
        <v>28</v>
      </c>
    </row>
    <row r="2" spans="1:4" s="1" customFormat="1" x14ac:dyDescent="0.2">
      <c r="A2" s="2"/>
      <c r="B2" s="4"/>
      <c r="C2" s="7"/>
    </row>
    <row r="3" spans="1:4" x14ac:dyDescent="0.2">
      <c r="A3" s="12" t="s">
        <v>45</v>
      </c>
    </row>
    <row r="7" spans="1:4" x14ac:dyDescent="0.2">
      <c r="A7" s="3" t="s">
        <v>3</v>
      </c>
      <c r="B7" s="15"/>
      <c r="C7" s="23"/>
    </row>
    <row r="8" spans="1:4" x14ac:dyDescent="0.2">
      <c r="A8" s="3" t="s">
        <v>7</v>
      </c>
      <c r="B8" s="16"/>
      <c r="C8" s="41" t="str">
        <f>IF(AND(B12&lt;B8,B17&lt;B8,B17&gt;=B12)," ","Fel i tidsföljden för transaktionerna. Anmärkningen försvinner när alla uppgifter har sparats i logisk ordning.")</f>
        <v>Fel i tidsföljden för transaktionerna. Anmärkningen försvinner när alla uppgifter har sparats i logisk ordning.</v>
      </c>
      <c r="D8" s="8"/>
    </row>
    <row r="9" spans="1:4" x14ac:dyDescent="0.2">
      <c r="A9" s="3" t="s">
        <v>10</v>
      </c>
      <c r="B9" s="17"/>
      <c r="C9" s="23"/>
    </row>
    <row r="10" spans="1:4" x14ac:dyDescent="0.2">
      <c r="B10" s="11"/>
      <c r="C10" s="23"/>
    </row>
    <row r="11" spans="1:4" x14ac:dyDescent="0.2">
      <c r="A11" s="3" t="s">
        <v>5</v>
      </c>
      <c r="B11" s="18"/>
      <c r="C11" s="23"/>
    </row>
    <row r="12" spans="1:4" x14ac:dyDescent="0.2">
      <c r="A12" s="3" t="s">
        <v>4</v>
      </c>
      <c r="B12" s="16"/>
      <c r="C12" s="41" t="str">
        <f>IF(AND(B12&lt;B8,B17&lt;B8,B17&gt;B12)," ","Fel i tidsföljden för transaktionerna. Anmärkningen försvinner när alla uppgifter har sparats i logisk ordning.")</f>
        <v>Fel i tidsföljden för transaktionerna. Anmärkningen försvinner när alla uppgifter har sparats i logisk ordning.</v>
      </c>
    </row>
    <row r="13" spans="1:4" x14ac:dyDescent="0.2">
      <c r="A13" s="3" t="s">
        <v>1</v>
      </c>
      <c r="B13" s="19"/>
      <c r="C13" s="23"/>
    </row>
    <row r="14" spans="1:4" x14ac:dyDescent="0.2">
      <c r="A14" s="3" t="s">
        <v>8</v>
      </c>
      <c r="B14" s="15"/>
      <c r="C14" s="23"/>
    </row>
    <row r="15" spans="1:4" x14ac:dyDescent="0.2">
      <c r="B15" s="6"/>
      <c r="C15" s="23"/>
    </row>
    <row r="16" spans="1:4" x14ac:dyDescent="0.2">
      <c r="A16" s="3" t="s">
        <v>6</v>
      </c>
      <c r="B16" s="16"/>
      <c r="C16" s="39"/>
    </row>
    <row r="17" spans="1:3" x14ac:dyDescent="0.2">
      <c r="A17" s="3" t="s">
        <v>30</v>
      </c>
      <c r="B17" s="16"/>
      <c r="C17" s="42" t="s">
        <v>29</v>
      </c>
    </row>
    <row r="18" spans="1:3" x14ac:dyDescent="0.2">
      <c r="A18" s="3" t="s">
        <v>2</v>
      </c>
      <c r="B18" s="20"/>
      <c r="C18" s="40" t="str">
        <f>IF(B13+B18=100%,"100 %","FEL I ÄGARANDELARNA. Anmärkningen försvinner när ägarandelarna är sammanlagt 100 %")</f>
        <v>FEL I ÄGARANDELARNA. Anmärkningen försvinner när ägarandelarna är sammanlagt 100 %</v>
      </c>
    </row>
    <row r="19" spans="1:3" x14ac:dyDescent="0.2">
      <c r="A19" s="3" t="s">
        <v>9</v>
      </c>
      <c r="B19" s="15"/>
      <c r="C19" s="23"/>
    </row>
    <row r="20" spans="1:3" x14ac:dyDescent="0.2">
      <c r="B20" s="9"/>
    </row>
    <row r="22" spans="1:3" x14ac:dyDescent="0.2">
      <c r="A22" s="2" t="s">
        <v>11</v>
      </c>
      <c r="B22" s="33" t="str">
        <f>IF(B11=""," ",B11)</f>
        <v xml:space="preserve"> </v>
      </c>
    </row>
    <row r="23" spans="1:3" x14ac:dyDescent="0.2">
      <c r="A23" s="3" t="s">
        <v>12</v>
      </c>
      <c r="B23" s="21">
        <f>IF(C8="Tapahtumien aikajärjestys väärä",0,B7*B13)</f>
        <v>0</v>
      </c>
      <c r="C23" s="22">
        <f>B13</f>
        <v>0</v>
      </c>
    </row>
    <row r="24" spans="1:3" x14ac:dyDescent="0.2">
      <c r="B24" s="21"/>
      <c r="C24" s="23"/>
    </row>
    <row r="25" spans="1:3" x14ac:dyDescent="0.2">
      <c r="A25" s="3" t="s">
        <v>14</v>
      </c>
      <c r="B25" s="24" t="str">
        <f>IF(ISBLANK(B12),"-",IF(B8&gt;B12,YEARFRAC(B12,B8),"-"))</f>
        <v>-</v>
      </c>
      <c r="C25" s="23"/>
    </row>
    <row r="26" spans="1:3" x14ac:dyDescent="0.2">
      <c r="A26" s="3" t="s">
        <v>15</v>
      </c>
      <c r="B26" s="25" t="str">
        <f>IF(B25="-","0 %",IF(B25&lt;10,20%,40%))</f>
        <v>0 %</v>
      </c>
      <c r="C26" s="23"/>
    </row>
    <row r="27" spans="1:3" x14ac:dyDescent="0.2">
      <c r="A27" s="3" t="s">
        <v>16</v>
      </c>
      <c r="B27" s="26">
        <f>IF(B25="0","0 € ",0.5*B23*B26)</f>
        <v>0</v>
      </c>
      <c r="C27" s="43" t="s">
        <v>46</v>
      </c>
    </row>
    <row r="28" spans="1:3" x14ac:dyDescent="0.2">
      <c r="A28" s="3" t="s">
        <v>18</v>
      </c>
      <c r="B28" s="26" t="str">
        <f>IF(ISBLANK(B12),"0 € ",B14*B13*0.5)</f>
        <v xml:space="preserve">0 € </v>
      </c>
      <c r="C28" s="43" t="s">
        <v>47</v>
      </c>
    </row>
    <row r="29" spans="1:3" x14ac:dyDescent="0.2">
      <c r="A29" s="3" t="s">
        <v>19</v>
      </c>
      <c r="B29" s="28" t="str">
        <f>IF(B27&lt;B28,B28,B27)</f>
        <v xml:space="preserve">0 € </v>
      </c>
      <c r="C29" s="43" t="s">
        <v>48</v>
      </c>
    </row>
    <row r="30" spans="1:3" x14ac:dyDescent="0.2">
      <c r="B30" s="27"/>
      <c r="C30" s="23"/>
    </row>
    <row r="31" spans="1:3" x14ac:dyDescent="0.2">
      <c r="A31" s="3" t="s">
        <v>17</v>
      </c>
      <c r="B31" s="24" t="str">
        <f>IF(ISBLANK(B17),"-",IF(B8&gt;B17,YEARFRAC(B17,B8),"-"))</f>
        <v>-</v>
      </c>
      <c r="C31" s="23"/>
    </row>
    <row r="32" spans="1:3" x14ac:dyDescent="0.2">
      <c r="A32" s="3" t="s">
        <v>20</v>
      </c>
      <c r="B32" s="25" t="str">
        <f>IF(B31="-","0 %",IF(B31&lt;10,20%,40%))</f>
        <v>0 %</v>
      </c>
      <c r="C32" s="23"/>
    </row>
    <row r="33" spans="1:4" x14ac:dyDescent="0.2">
      <c r="A33" s="3" t="s">
        <v>21</v>
      </c>
      <c r="B33" s="26" t="str">
        <f>IF(B31="-","0 € ",0.5*B23*B32)</f>
        <v xml:space="preserve">0 € </v>
      </c>
      <c r="C33" s="43" t="s">
        <v>46</v>
      </c>
    </row>
    <row r="34" spans="1:4" x14ac:dyDescent="0.2">
      <c r="A34" s="3" t="s">
        <v>25</v>
      </c>
      <c r="B34" s="26" t="str">
        <f>IF(ISBLANK(B16),"0 € ",B19*B13*0.5)</f>
        <v xml:space="preserve">0 € </v>
      </c>
      <c r="C34" s="43" t="s">
        <v>49</v>
      </c>
    </row>
    <row r="35" spans="1:4" x14ac:dyDescent="0.2">
      <c r="A35" s="3" t="s">
        <v>24</v>
      </c>
      <c r="B35" s="28" t="str">
        <f>IF(B33&lt;B34,B34,B33)</f>
        <v xml:space="preserve">0 € </v>
      </c>
      <c r="C35" s="43" t="s">
        <v>48</v>
      </c>
    </row>
    <row r="36" spans="1:4" x14ac:dyDescent="0.2">
      <c r="B36" s="27"/>
      <c r="C36" s="23"/>
    </row>
    <row r="37" spans="1:4" x14ac:dyDescent="0.2">
      <c r="A37" s="3" t="s">
        <v>22</v>
      </c>
      <c r="B37" s="21">
        <f>IF(B28=B29,0.5*B9*B13,0)</f>
        <v>0</v>
      </c>
      <c r="C37" s="23"/>
      <c r="D37" s="10"/>
    </row>
    <row r="38" spans="1:4" x14ac:dyDescent="0.2">
      <c r="A38" s="3" t="s">
        <v>23</v>
      </c>
      <c r="B38" s="21">
        <f>IF(B35=B34,0.5*B9*B13,0)</f>
        <v>0</v>
      </c>
      <c r="C38" s="23"/>
      <c r="D38" s="10"/>
    </row>
    <row r="39" spans="1:4" x14ac:dyDescent="0.2">
      <c r="B39" s="29"/>
      <c r="C39" s="23"/>
    </row>
    <row r="40" spans="1:4" x14ac:dyDescent="0.2">
      <c r="A40" s="2" t="s">
        <v>13</v>
      </c>
      <c r="B40" s="30">
        <f>IF(C8="Tapahtumien aikajärjestys väärä","Virhe päivämäärissä",IF(C18="VIRHE OMISTUSOSUUKSISSA","Virhe omistusosuuksissa",B23-B29-B35-B37-B38))</f>
        <v>0</v>
      </c>
      <c r="C40" s="31" t="str">
        <f>IF(B11=""," ",B11)</f>
        <v xml:space="preserve"> </v>
      </c>
    </row>
    <row r="41" spans="1:4" x14ac:dyDescent="0.2">
      <c r="B41" s="32"/>
      <c r="C41" s="23"/>
    </row>
    <row r="42" spans="1:4" x14ac:dyDescent="0.2">
      <c r="B42" s="32"/>
      <c r="C42" s="23"/>
    </row>
    <row r="43" spans="1:4" x14ac:dyDescent="0.2">
      <c r="B43" s="32"/>
      <c r="C43" s="23"/>
    </row>
    <row r="44" spans="1:4" x14ac:dyDescent="0.2">
      <c r="A44" s="2" t="s">
        <v>26</v>
      </c>
      <c r="B44" s="33" t="str">
        <f>IF(B16=""," ",B16)</f>
        <v xml:space="preserve"> </v>
      </c>
      <c r="C44" s="23"/>
    </row>
    <row r="45" spans="1:4" x14ac:dyDescent="0.2">
      <c r="A45" s="3" t="s">
        <v>31</v>
      </c>
      <c r="B45" s="21">
        <f>IF(C8="Tapahtumien aikajärjestys väärä",0,B7*B18)</f>
        <v>0</v>
      </c>
      <c r="C45" s="22">
        <f>B18</f>
        <v>0</v>
      </c>
    </row>
    <row r="46" spans="1:4" x14ac:dyDescent="0.2">
      <c r="B46" s="21"/>
      <c r="C46" s="23"/>
    </row>
    <row r="47" spans="1:4" x14ac:dyDescent="0.2">
      <c r="A47" s="3" t="s">
        <v>32</v>
      </c>
      <c r="B47" s="24" t="str">
        <f>IF(ISBLANK(B12),"-",IF(B8&gt;B12,YEARFRAC(B12,B8),"-"))</f>
        <v>-</v>
      </c>
      <c r="C47" s="23"/>
    </row>
    <row r="48" spans="1:4" x14ac:dyDescent="0.2">
      <c r="A48" s="3" t="s">
        <v>33</v>
      </c>
      <c r="B48" s="25" t="str">
        <f>IF(B47="-","0 %",IF(B47&lt;10,20%,40%))</f>
        <v>0 %</v>
      </c>
      <c r="C48" s="23"/>
    </row>
    <row r="49" spans="1:3" x14ac:dyDescent="0.2">
      <c r="A49" s="3" t="s">
        <v>34</v>
      </c>
      <c r="B49" s="26" t="str">
        <f>IF(B47="-","0 € ",0.5*B45*B48)</f>
        <v xml:space="preserve">0 € </v>
      </c>
      <c r="C49" s="43" t="s">
        <v>46</v>
      </c>
    </row>
    <row r="50" spans="1:3" x14ac:dyDescent="0.2">
      <c r="A50" s="3" t="s">
        <v>35</v>
      </c>
      <c r="B50" s="26" t="str">
        <f>IF(ISBLANK(B12),"0 € ",B14*B18*0.5)</f>
        <v xml:space="preserve">0 € </v>
      </c>
      <c r="C50" s="43" t="s">
        <v>47</v>
      </c>
    </row>
    <row r="51" spans="1:3" x14ac:dyDescent="0.2">
      <c r="A51" s="3" t="s">
        <v>36</v>
      </c>
      <c r="B51" s="28" t="str">
        <f>IF(B49&lt;B50,B50,B49)</f>
        <v xml:space="preserve">0 € </v>
      </c>
      <c r="C51" s="43" t="s">
        <v>48</v>
      </c>
    </row>
    <row r="52" spans="1:3" x14ac:dyDescent="0.2">
      <c r="B52" s="27"/>
      <c r="C52" s="23"/>
    </row>
    <row r="53" spans="1:3" x14ac:dyDescent="0.2">
      <c r="A53" s="3" t="s">
        <v>37</v>
      </c>
      <c r="B53" s="34" t="str">
        <f>IF(ISBLANK(B17),"-",IF(B8&gt;B17,YEARFRAC(B17,B8),"-"))</f>
        <v>-</v>
      </c>
      <c r="C53" s="23"/>
    </row>
    <row r="54" spans="1:3" x14ac:dyDescent="0.2">
      <c r="A54" s="3" t="s">
        <v>38</v>
      </c>
      <c r="B54" s="35" t="str">
        <f>IF(B53="-","0 %",IF(B53&lt;10,20%,40%))</f>
        <v>0 %</v>
      </c>
      <c r="C54" s="23"/>
    </row>
    <row r="55" spans="1:3" x14ac:dyDescent="0.2">
      <c r="A55" s="3" t="s">
        <v>39</v>
      </c>
      <c r="B55" s="26">
        <f>IF(B53="0","0 € ",0.5*B45*B54)</f>
        <v>0</v>
      </c>
      <c r="C55" s="43" t="s">
        <v>46</v>
      </c>
    </row>
    <row r="56" spans="1:3" x14ac:dyDescent="0.2">
      <c r="A56" s="3" t="s">
        <v>40</v>
      </c>
      <c r="B56" s="26" t="str">
        <f>IF(ISBLANK(B17),"0 € ",B19*B18*0.5)</f>
        <v xml:space="preserve">0 € </v>
      </c>
      <c r="C56" s="43" t="s">
        <v>49</v>
      </c>
    </row>
    <row r="57" spans="1:3" x14ac:dyDescent="0.2">
      <c r="A57" s="3" t="s">
        <v>41</v>
      </c>
      <c r="B57" s="36" t="str">
        <f>IF(B55&lt;B56,B56,B55)</f>
        <v xml:space="preserve">0 € </v>
      </c>
      <c r="C57" s="43" t="s">
        <v>48</v>
      </c>
    </row>
    <row r="58" spans="1:3" x14ac:dyDescent="0.2">
      <c r="B58" s="27"/>
      <c r="C58" s="23"/>
    </row>
    <row r="59" spans="1:3" x14ac:dyDescent="0.2">
      <c r="A59" s="3" t="s">
        <v>42</v>
      </c>
      <c r="B59" s="21">
        <f>IF(B50=B51,B9*B18*0.5,0)</f>
        <v>0</v>
      </c>
      <c r="C59" s="37" t="s">
        <v>27</v>
      </c>
    </row>
    <row r="60" spans="1:3" x14ac:dyDescent="0.2">
      <c r="A60" s="3" t="s">
        <v>43</v>
      </c>
      <c r="B60" s="21">
        <f>IF(B57=B56,B9*B18*0.5,0)</f>
        <v>0</v>
      </c>
      <c r="C60" s="38">
        <f>B37+B38+B59+B60</f>
        <v>0</v>
      </c>
    </row>
    <row r="61" spans="1:3" x14ac:dyDescent="0.2">
      <c r="B61" s="29"/>
      <c r="C61" s="23"/>
    </row>
    <row r="62" spans="1:3" x14ac:dyDescent="0.2">
      <c r="A62" s="2" t="s">
        <v>44</v>
      </c>
      <c r="B62" s="30">
        <f>IF(C8="Tapahtumien aikajärjestys väärä","Virhe päivämäärissä",IF(C18="VIRHE OMISTUSOSUUKSISSA","Virhe omistusosuuksissa",B45-B51-B57-B59-B60))</f>
        <v>0</v>
      </c>
      <c r="C62" s="31" t="str">
        <f>IF(B16=""," ",B16)</f>
        <v xml:space="preserve"> </v>
      </c>
    </row>
    <row r="63" spans="1:3" x14ac:dyDescent="0.2">
      <c r="B63" s="14"/>
      <c r="C63" s="12"/>
    </row>
  </sheetData>
  <sheetProtection password="CAED" sheet="1" objects="1" scenarios="1"/>
  <protectedRanges>
    <protectedRange password="CA75" sqref="B7:B19" name="Alue3" securityDescriptor="O:WDG:WDD:(A;;CC;;;WD)"/>
  </protectedRanges>
  <pageMargins left="0.7" right="0.7" top="0.75" bottom="0.75" header="0.3" footer="0.3"/>
  <pageSetup paperSize="9" scale="6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DDFF38-338B-4EAB-B814-3EB3CDFEDB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E24E5D6-29F7-4F83-AC80-1819D55319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A096AB-C6FF-4F3F-AC4F-A4196B218929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Taul1</vt:lpstr>
      <vt:lpstr>Taul2</vt:lpstr>
      <vt:lpstr>Taul3</vt:lpstr>
      <vt:lpstr>Taul1!Tulostusalue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Atso Kiuru</dc:creator>
  <cp:lastModifiedBy>Atso Kiuru</cp:lastModifiedBy>
  <cp:lastPrinted>2017-08-31T08:45:10Z</cp:lastPrinted>
  <dcterms:created xsi:type="dcterms:W3CDTF">2017-04-10T07:04:48Z</dcterms:created>
  <dcterms:modified xsi:type="dcterms:W3CDTF">2018-01-03T11:58:54Z</dcterms:modified>
</cp:coreProperties>
</file>