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   Word\3. JOAS\0 - Heve-rengas\1. Ohjeiden päivitys\6. KP-luovari\LASKURIN PÄIVITYS\"/>
    </mc:Choice>
  </mc:AlternateContent>
  <bookViews>
    <workbookView xWindow="0" yWindow="0" windowWidth="28800" windowHeight="11835"/>
  </bookViews>
  <sheets>
    <sheet name="Taul1" sheetId="1" r:id="rId1"/>
    <sheet name="Taul2" sheetId="2" r:id="rId2"/>
    <sheet name="Taul3" sheetId="3" r:id="rId3"/>
  </sheets>
  <definedNames>
    <definedName name="Print_Area" localSheetId="0">Taul1!$A$1:$J$80</definedName>
  </definedNames>
  <calcPr calcId="162913"/>
</workbook>
</file>

<file path=xl/calcChain.xml><?xml version="1.0" encoding="utf-8"?>
<calcChain xmlns="http://schemas.openxmlformats.org/spreadsheetml/2006/main">
  <c r="C78" i="1" l="1"/>
  <c r="C50" i="1"/>
  <c r="B74" i="1" l="1"/>
  <c r="B46" i="1"/>
  <c r="B73" i="1"/>
  <c r="B62" i="1"/>
  <c r="B64" i="1"/>
  <c r="B63" i="1"/>
  <c r="B61" i="1"/>
  <c r="B59" i="1"/>
  <c r="B45" i="1"/>
  <c r="B33" i="1"/>
  <c r="B34" i="1"/>
  <c r="B35" i="1"/>
  <c r="B36" i="1"/>
  <c r="B31" i="1"/>
  <c r="B43" i="1"/>
  <c r="B44" i="1"/>
  <c r="B32" i="1"/>
  <c r="C11" i="1"/>
  <c r="B37" i="1" l="1"/>
  <c r="B47" i="1"/>
  <c r="B60" i="1"/>
  <c r="B65" i="1" s="1"/>
  <c r="C19" i="1"/>
  <c r="B28" i="1"/>
  <c r="B72" i="1" l="1"/>
  <c r="C7" i="1" l="1"/>
  <c r="B54" i="1" l="1"/>
  <c r="B26" i="1"/>
  <c r="B29" i="1"/>
  <c r="B71" i="1" l="1"/>
  <c r="B75" i="1" s="1"/>
  <c r="B68" i="1"/>
  <c r="B56" i="1"/>
  <c r="C54" i="1"/>
  <c r="B53" i="1"/>
  <c r="B40" i="1"/>
  <c r="C26" i="1"/>
  <c r="B25" i="1"/>
  <c r="B41" i="1" l="1"/>
  <c r="B57" i="1"/>
  <c r="B69" i="1"/>
  <c r="B30" i="1" l="1"/>
  <c r="B38" i="1" s="1"/>
  <c r="B42" i="1"/>
  <c r="B48" i="1" s="1"/>
  <c r="B58" i="1"/>
  <c r="B66" i="1" s="1"/>
  <c r="B70" i="1"/>
  <c r="B76" i="1" s="1"/>
  <c r="B78" i="1" s="1"/>
  <c r="B50" i="1" l="1"/>
</calcChain>
</file>

<file path=xl/comments1.xml><?xml version="1.0" encoding="utf-8"?>
<comments xmlns="http://schemas.openxmlformats.org/spreadsheetml/2006/main">
  <authors>
    <author>Atso Kiuru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 xml:space="preserve">
Merkitse päivämäärä siinä muodossa, jossa tietokoneesi päivämäärä on näytön oikeassa alalaidassa.
pp.kk.vvvv      tai      dd.mm.ååååå
pp-kk-vvvv      tai      dd-mm-åååå
vvvv.kk.pp      tai      åååå.mm.dd
vvvv-kk-pp     tai      åååå-mm-dd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>Kirjoita tähän esimerkiksi XX:n kuolinpesä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
Merkitse päivämäärä siinä muodossa, jossa tietokoneesi päivämäärä on näytön oikeassa alalaidassa.
pp.kk.vvvv      tai      dd.mm.ååååå
pp-kk-vvvv      tai      dd-mm-åååå
vvvv.kk.pp      tai      åååå.mm.dd
vvvv-kk-pp     tai      åååå-mm-dd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Kirjoita tähän luku ilman prosenttimerkkiä.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Lisätään luku tai jätetään tyhjäksi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 xml:space="preserve">Lisätään luku tai jätetään tyhjäksi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Merkitse päivämäärä siinä muodossa, jossa tietokoneesi päivämäärä on näytön oikeassa alalaidassa.
pp.kk.vvvv      tai      dd.mm.ååååå
pp-kk-vvvv      tai      dd-mm-åååå
vvvv.kk.pp      tai      åååå.mm.dd
vvvv-kk-pp     tai      åååå-mm-dd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 xml:space="preserve">Lisätään luku tai jätetään tyhjäksi
</t>
        </r>
      </text>
    </comment>
    <comment ref="B22" authorId="0" shapeId="0">
      <text>
        <r>
          <rPr>
            <sz val="9"/>
            <color indexed="81"/>
            <rFont val="Tahoma"/>
            <family val="2"/>
          </rPr>
          <t xml:space="preserve">Lisätään luku tai jätetään tyhjäksi
</t>
        </r>
      </text>
    </comment>
  </commentList>
</comments>
</file>

<file path=xl/sharedStrings.xml><?xml version="1.0" encoding="utf-8"?>
<sst xmlns="http://schemas.openxmlformats.org/spreadsheetml/2006/main" count="93" uniqueCount="57">
  <si>
    <t>A:n omistusosuus esineestä prosentteina</t>
  </si>
  <si>
    <t>B:n omistusosuus esineestä prosentteina</t>
  </si>
  <si>
    <t>Myyntihinta (koko esine)</t>
  </si>
  <si>
    <t>Kuolinpäivä</t>
  </si>
  <si>
    <t xml:space="preserve">Ensin kuollut A </t>
  </si>
  <si>
    <t>Viimeksi kuollut B</t>
  </si>
  <si>
    <t>Myyntipäivä</t>
  </si>
  <si>
    <t>Myyntikulut (koko esine)</t>
  </si>
  <si>
    <t>Laskenta A:n kuolinpesän voitosta</t>
  </si>
  <si>
    <t>Myyntivoitto</t>
  </si>
  <si>
    <t>Omistusaika A:n kuolemasta / vuotta</t>
  </si>
  <si>
    <t>Hankintameno-olettaman prosenttimäärä A:n jälkeen</t>
  </si>
  <si>
    <t>Hankintameno-olettama A:n jälkeen</t>
  </si>
  <si>
    <t>Omistusaika B:n kuolemasta / vuotta</t>
  </si>
  <si>
    <t>Perintöarvo-osuus A:n jälkeen</t>
  </si>
  <si>
    <t>Vähennetään A:n jälkeen</t>
  </si>
  <si>
    <t>Hankintameno-olettaman prosenttimäärä B:n jälkeen</t>
  </si>
  <si>
    <t>Hankintameno-olettama B:n jälkeen</t>
  </si>
  <si>
    <t>Vähennetään B:n jälkeen</t>
  </si>
  <si>
    <t>Perintöarvo-osuus B:n jälkeen</t>
  </si>
  <si>
    <t>Laskenta B:n kuolinpesän voitosta</t>
  </si>
  <si>
    <t>Yhteenlaskettu omistus pitää olla 100 %</t>
  </si>
  <si>
    <r>
      <rPr>
        <b/>
        <sz val="10"/>
        <color theme="1"/>
        <rFont val="Arial"/>
        <family val="2"/>
      </rPr>
      <t xml:space="preserve"> PUOLISOIDEN OSITTAMATTOMIEN JA JAKAMATTOMIEN KUOLINPESIEN MYYMÄN ESINEEN LUOVUTUS</t>
    </r>
    <r>
      <rPr>
        <sz val="10"/>
        <color theme="1"/>
        <rFont val="Arial"/>
        <family val="2"/>
      </rPr>
      <t xml:space="preserve"> (Kun avio-oikeutta ei ole rajattu)</t>
    </r>
  </si>
  <si>
    <r>
      <t>(</t>
    </r>
    <r>
      <rPr>
        <sz val="8"/>
        <color rgb="FFFF0000"/>
        <rFont val="Arial"/>
        <family val="2"/>
      </rPr>
      <t>Värilliset ruudut täytetään. Muut ruudut kone laskee</t>
    </r>
    <r>
      <rPr>
        <sz val="8"/>
        <color theme="1"/>
        <rFont val="Arial"/>
        <family val="2"/>
      </rPr>
      <t>)</t>
    </r>
  </si>
  <si>
    <t xml:space="preserve">   perusparannusmeno x omistusosuus x 50 % (avio-oikeus)</t>
  </si>
  <si>
    <r>
      <rPr>
        <b/>
        <sz val="10"/>
        <color theme="1"/>
        <rFont val="Arial"/>
        <family val="2"/>
      </rPr>
      <t>Koko esineen</t>
    </r>
    <r>
      <rPr>
        <sz val="10"/>
        <color theme="1"/>
        <rFont val="Arial"/>
        <family val="2"/>
      </rPr>
      <t xml:space="preserve"> perintöveroarvo A:n kuolinhetkellä (1/1)</t>
    </r>
  </si>
  <si>
    <r>
      <rPr>
        <b/>
        <sz val="10"/>
        <color theme="1"/>
        <rFont val="Arial"/>
        <family val="2"/>
      </rPr>
      <t>Koko esineen</t>
    </r>
    <r>
      <rPr>
        <sz val="10"/>
        <color theme="1"/>
        <rFont val="Arial"/>
        <family val="2"/>
      </rPr>
      <t xml:space="preserve"> perintöveroarvo B:n kuolinhetkellä (1/1)</t>
    </r>
  </si>
  <si>
    <t>Perusparannusmenojen kohdistamista on selvitetty</t>
  </si>
  <si>
    <t>Laskennallinen osuus myyntikuluista A:n jälkeen</t>
  </si>
  <si>
    <t>Laskennallinen osuus myyntikuluista B:n jälkeen</t>
  </si>
  <si>
    <t xml:space="preserve">  perintöveroarvo A:n jälkeen x A:n myyntihintaosuus x 50 % (avio-oikeus)</t>
  </si>
  <si>
    <t xml:space="preserve">   perusparannusmeno x A:n omistusosuus x 50 % (avio-oikeus)</t>
  </si>
  <si>
    <t xml:space="preserve">  perintöveroarvo B:n jälkeen  x  A:n omistusosuus x 50 % (avio-oikeus)</t>
  </si>
  <si>
    <t xml:space="preserve">   perintöveroarvo A:n jälkeen x B:n myyntihintaosuus x 50 % (avio-oikeus)</t>
  </si>
  <si>
    <t xml:space="preserve">   perintöveroarvo B:n jälkeen x B:n myyntihintaosuus x 50 % (avio-oikeus)</t>
  </si>
  <si>
    <t>A:n kp:n osuus myyntihinnasta</t>
  </si>
  <si>
    <t>B:n kp:n osuus myyntihinnasta</t>
  </si>
  <si>
    <t xml:space="preserve">  prosenttiluku x A:n myyntihintaosuus x 50 % (avio-oikeus)</t>
  </si>
  <si>
    <t xml:space="preserve">   prosenttiluku x B:n myyntihintaosuus x 50 % (avio-oikeus)</t>
  </si>
  <si>
    <t xml:space="preserve">    prosenttiluku x B:n myyntihintaosuus x 50 % (avio-oikeus)</t>
  </si>
  <si>
    <t xml:space="preserve">  kulu x A:n omistusosuus x 0,5 (avio-oikeus)</t>
  </si>
  <si>
    <t xml:space="preserve">   kulu x B:n omistusosuus x 0,5 (avio-oikeus)</t>
  </si>
  <si>
    <t xml:space="preserve">Perintöveroarvo-osuus + osuus myyntikululuista + perusparannusmenot yht. </t>
  </si>
  <si>
    <t xml:space="preserve">  perusparannusmeno x B:n omistusosuus x 50 % (avio-oikeus)</t>
  </si>
  <si>
    <t xml:space="preserve">  perusparannusmeno x omistusosuus x 50 % (avio-oikeus)</t>
  </si>
  <si>
    <t>Erillislisäys A:n perintöverotusarvoon. Sisältyy automaattisesti B:n perintöverotusarvoon.</t>
  </si>
  <si>
    <t>A:n kp:n maksamat perusparannusmenot kuolemantapausten välisenä aikana</t>
  </si>
  <si>
    <t>A:n kp:n maksamat perusparannusmenot  B:n (lesken) kuoleman jälkeen</t>
  </si>
  <si>
    <t>Lesken  maksamat perusparannusmenot kuolemantapausten välisenä aikana</t>
  </si>
  <si>
    <t>B:n kp:n  maksamat perusparannusmenot B:n (lesken) kuoleman jälkeen</t>
  </si>
  <si>
    <t>A:n kp:n maksamista perusparannusmenoista kuolemantapausten välisenä aikana</t>
  </si>
  <si>
    <t>Lesken maksamista perusparannusmenoista kuolemantapausten välisenä aikana</t>
  </si>
  <si>
    <t>A:n kp:n maksamista perusparannusmenoista perusparannusmenoista B:n (lesken) kuoleman jälkeen</t>
  </si>
  <si>
    <t>B:n kp:n maksamista perusparannusmenoista B:n (lesken) kuoleman jälkeen</t>
  </si>
  <si>
    <t>A:n kp:n maksamista perusparannusmenoista B:n (lesken) kuoleman jälkeen</t>
  </si>
  <si>
    <t>Katso päivämäärämerkinnän ohje viemällä hiiren kursori päiväyksen sisältävän solun päälle!</t>
  </si>
  <si>
    <r>
      <t xml:space="preserve">LASKURI </t>
    </r>
    <r>
      <rPr>
        <b/>
        <i/>
        <sz val="12"/>
        <color rgb="FFFF0000"/>
        <rFont val="Arial"/>
        <family val="2"/>
      </rPr>
      <t xml:space="preserve">(toimii Mikrosoft Officen Excel-ohjelmalla)    </t>
    </r>
    <r>
      <rPr>
        <b/>
        <sz val="14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</si>
</sst>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"/>
    <numFmt numFmtId="167" formatCode="0.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2"/>
      <color rgb="FFFFFF00"/>
      <name val="Arial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theme="4"/>
      <name val="Arial"/>
      <family val="2"/>
    </font>
    <font>
      <b/>
      <sz val="10"/>
      <color rgb="FF00B0F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14" fillId="0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right" vertical="center"/>
    </xf>
    <xf numFmtId="0" fontId="4" fillId="0" borderId="0" xfId="2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 vertical="center"/>
    </xf>
    <xf numFmtId="0" fontId="0" fillId="0" borderId="0" xfId="0" applyProtection="1"/>
    <xf numFmtId="0" fontId="18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0" fillId="0" borderId="0" xfId="0" applyAlignment="1" applyProtection="1">
      <alignment horizontal="right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165" fontId="0" fillId="0" borderId="0" xfId="0" applyNumberFormat="1" applyProtection="1"/>
    <xf numFmtId="165" fontId="0" fillId="2" borderId="0" xfId="0" applyNumberFormat="1" applyFill="1" applyProtection="1"/>
    <xf numFmtId="0" fontId="0" fillId="2" borderId="0" xfId="0" applyFill="1" applyProtection="1"/>
    <xf numFmtId="0" fontId="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9" fillId="2" borderId="0" xfId="0" applyFont="1" applyFill="1" applyAlignment="1" applyProtection="1">
      <alignment horizontal="right"/>
    </xf>
    <xf numFmtId="0" fontId="9" fillId="0" borderId="0" xfId="0" applyFont="1" applyProtection="1"/>
    <xf numFmtId="0" fontId="9" fillId="0" borderId="0" xfId="0" applyFont="1" applyFill="1" applyAlignment="1" applyProtection="1">
      <alignment horizontal="right"/>
    </xf>
    <xf numFmtId="0" fontId="9" fillId="0" borderId="0" xfId="0" applyFont="1" applyFill="1" applyProtection="1"/>
    <xf numFmtId="0" fontId="0" fillId="0" borderId="0" xfId="0" applyFill="1" applyProtection="1"/>
    <xf numFmtId="0" fontId="9" fillId="2" borderId="0" xfId="0" applyFont="1" applyFill="1" applyProtection="1"/>
    <xf numFmtId="0" fontId="9" fillId="0" borderId="0" xfId="0" applyFont="1" applyAlignment="1" applyProtection="1">
      <alignment horizontal="right"/>
    </xf>
    <xf numFmtId="0" fontId="9" fillId="4" borderId="0" xfId="0" applyFont="1" applyFill="1" applyProtection="1"/>
    <xf numFmtId="0" fontId="0" fillId="4" borderId="0" xfId="0" applyFill="1" applyProtection="1"/>
    <xf numFmtId="0" fontId="7" fillId="0" borderId="0" xfId="0" applyFont="1" applyAlignment="1" applyProtection="1">
      <alignment horizontal="left" vertical="center"/>
    </xf>
    <xf numFmtId="165" fontId="0" fillId="3" borderId="1" xfId="0" applyNumberFormat="1" applyFill="1" applyBorder="1" applyAlignment="1" applyProtection="1">
      <alignment horizontal="right" vertical="center"/>
      <protection locked="0" hidden="1"/>
    </xf>
    <xf numFmtId="14" fontId="0" fillId="3" borderId="1" xfId="0" applyNumberFormat="1" applyFill="1" applyBorder="1" applyAlignment="1" applyProtection="1">
      <alignment horizontal="right" vertical="center"/>
      <protection locked="0" hidden="1"/>
    </xf>
    <xf numFmtId="165" fontId="9" fillId="3" borderId="1" xfId="0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quotePrefix="1" applyAlignment="1" applyProtection="1">
      <alignment horizontal="right" vertical="center"/>
      <protection locked="0" hidden="1"/>
    </xf>
    <xf numFmtId="10" fontId="0" fillId="3" borderId="1" xfId="3" applyNumberFormat="1" applyFont="1" applyFill="1" applyBorder="1" applyAlignment="1" applyProtection="1">
      <alignment horizontal="right" vertical="center"/>
      <protection locked="0" hidden="1"/>
    </xf>
    <xf numFmtId="165" fontId="0" fillId="0" borderId="0" xfId="0" applyNumberFormat="1" applyFont="1" applyFill="1" applyBorder="1" applyAlignment="1" applyProtection="1">
      <alignment horizontal="right" vertical="center"/>
      <protection locked="0" hidden="1"/>
    </xf>
    <xf numFmtId="10" fontId="0" fillId="3" borderId="1" xfId="0" applyNumberFormat="1" applyFill="1" applyBorder="1" applyAlignment="1" applyProtection="1">
      <alignment horizontal="right" vertical="center"/>
      <protection locked="0"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165" fontId="5" fillId="0" borderId="0" xfId="0" applyNumberFormat="1" applyFont="1" applyProtection="1">
      <protection hidden="1"/>
    </xf>
    <xf numFmtId="165" fontId="0" fillId="2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10" fontId="8" fillId="0" borderId="0" xfId="4" applyNumberFormat="1" applyFont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165" fontId="0" fillId="0" borderId="0" xfId="0" applyNumberForma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8" fillId="0" borderId="1" xfId="0" applyNumberFormat="1" applyFont="1" applyFill="1" applyBorder="1" applyAlignment="1" applyProtection="1">
      <alignment horizontal="right" vertic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alignment horizontal="right" vertical="center"/>
      <protection hidden="1"/>
    </xf>
    <xf numFmtId="166" fontId="0" fillId="0" borderId="1" xfId="0" applyNumberFormat="1" applyFill="1" applyBorder="1" applyAlignment="1" applyProtection="1">
      <alignment horizontal="right" vertical="center"/>
      <protection hidden="1"/>
    </xf>
    <xf numFmtId="9" fontId="0" fillId="0" borderId="1" xfId="3" applyFont="1" applyFill="1" applyBorder="1" applyAlignment="1" applyProtection="1">
      <alignment horizontal="right" vertical="center"/>
      <protection hidden="1"/>
    </xf>
    <xf numFmtId="165" fontId="0" fillId="0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165" fontId="9" fillId="2" borderId="1" xfId="1" applyNumberFormat="1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Protection="1">
      <protection hidden="1"/>
    </xf>
    <xf numFmtId="165" fontId="9" fillId="0" borderId="1" xfId="1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Protection="1">
      <protection hidden="1"/>
    </xf>
    <xf numFmtId="165" fontId="16" fillId="2" borderId="1" xfId="3" applyNumberFormat="1" applyFont="1" applyFill="1" applyBorder="1" applyAlignment="1" applyProtection="1">
      <alignment horizontal="right" vertical="center"/>
      <protection hidden="1"/>
    </xf>
    <xf numFmtId="44" fontId="9" fillId="0" borderId="0" xfId="1" applyFont="1" applyFill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166" fontId="9" fillId="0" borderId="1" xfId="0" applyNumberFormat="1" applyFont="1" applyFill="1" applyBorder="1" applyAlignment="1" applyProtection="1">
      <alignment horizontal="right" vertical="center"/>
      <protection hidden="1"/>
    </xf>
    <xf numFmtId="9" fontId="9" fillId="0" borderId="1" xfId="3" applyFont="1" applyFill="1" applyBorder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165" fontId="0" fillId="2" borderId="1" xfId="1" applyNumberFormat="1" applyFont="1" applyFill="1" applyBorder="1" applyAlignment="1" applyProtection="1">
      <alignment horizontal="right" vertical="center"/>
      <protection hidden="1"/>
    </xf>
    <xf numFmtId="165" fontId="2" fillId="0" borderId="1" xfId="3" applyNumberFormat="1" applyFont="1" applyFill="1" applyBorder="1" applyAlignment="1" applyProtection="1">
      <alignment horizontal="right" vertical="center"/>
      <protection hidden="1"/>
    </xf>
    <xf numFmtId="44" fontId="0" fillId="0" borderId="1" xfId="1" applyFont="1" applyFill="1" applyBorder="1" applyAlignment="1" applyProtection="1">
      <alignment horizontal="right" vertical="center"/>
      <protection hidden="1"/>
    </xf>
    <xf numFmtId="165" fontId="8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165" fontId="2" fillId="0" borderId="0" xfId="0" applyNumberFormat="1" applyFont="1" applyFill="1" applyBorder="1" applyAlignment="1" applyProtection="1">
      <alignment horizontal="right" vertical="center"/>
      <protection hidden="1"/>
    </xf>
    <xf numFmtId="165" fontId="9" fillId="4" borderId="1" xfId="1" applyNumberFormat="1" applyFont="1" applyFill="1" applyBorder="1" applyAlignment="1" applyProtection="1">
      <alignment horizontal="right" vertical="center"/>
      <protection hidden="1"/>
    </xf>
    <xf numFmtId="0" fontId="6" fillId="4" borderId="0" xfId="0" applyFont="1" applyFill="1" applyProtection="1">
      <protection hidden="1"/>
    </xf>
    <xf numFmtId="165" fontId="16" fillId="0" borderId="1" xfId="3" applyNumberFormat="1" applyFont="1" applyFill="1" applyBorder="1" applyAlignment="1" applyProtection="1">
      <alignment horizontal="right" vertical="center"/>
      <protection hidden="1"/>
    </xf>
    <xf numFmtId="167" fontId="9" fillId="0" borderId="1" xfId="0" applyNumberFormat="1" applyFont="1" applyFill="1" applyBorder="1" applyAlignment="1" applyProtection="1">
      <alignment horizontal="right" vertical="center"/>
      <protection hidden="1"/>
    </xf>
    <xf numFmtId="10" fontId="9" fillId="0" borderId="1" xfId="0" applyNumberFormat="1" applyFont="1" applyFill="1" applyBorder="1" applyAlignment="1" applyProtection="1">
      <alignment horizontal="right" vertical="center"/>
      <protection hidden="1"/>
    </xf>
    <xf numFmtId="165" fontId="0" fillId="4" borderId="1" xfId="1" applyNumberFormat="1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Protection="1">
      <protection hidden="1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44" fontId="0" fillId="0" borderId="0" xfId="1" applyFont="1" applyFill="1" applyBorder="1" applyAlignment="1" applyProtection="1">
      <alignment horizontal="right" vertical="center"/>
      <protection hidden="1"/>
    </xf>
  </cellXfs>
  <cellStyles count="5">
    <cellStyle name="Hyperlinkki" xfId="2" builtinId="8"/>
    <cellStyle name="Normaali" xfId="0" builtinId="0"/>
    <cellStyle name="Pilkku" xfId="4" builtinId="3"/>
    <cellStyle name="Prosenttia" xfId="3" builtinId="5"/>
    <cellStyle name="Valuutta" xfId="1" builtinId="4"/>
  </cellStyles>
  <dxfs count="0"/>
  <tableStyles count="0" defaultTableStyle="TableStyleMedium2" defaultPivotStyle="PivotStyleLight16"/>
  <colors>
    <mruColors>
      <color rgb="FF66CCFF"/>
      <color rgb="FFE6E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abSelected="1" zoomScale="115" zoomScaleNormal="115" workbookViewId="0">
      <selection activeCell="C11" sqref="C11"/>
    </sheetView>
  </sheetViews>
  <sheetFormatPr defaultRowHeight="12.75" x14ac:dyDescent="0.2"/>
  <cols>
    <col min="1" max="1" width="81.42578125" style="12" customWidth="1"/>
    <col min="2" max="2" width="38.28515625" style="8" bestFit="1" customWidth="1"/>
    <col min="3" max="3" width="28.140625" style="9" bestFit="1" customWidth="1"/>
    <col min="4" max="4" width="17.7109375" style="9" customWidth="1"/>
    <col min="5" max="16384" width="9.140625" style="9"/>
  </cols>
  <sheetData>
    <row r="1" spans="1:5" s="3" customFormat="1" ht="18" x14ac:dyDescent="0.25">
      <c r="A1" s="1" t="s">
        <v>56</v>
      </c>
      <c r="B1" s="2" t="s">
        <v>23</v>
      </c>
    </row>
    <row r="2" spans="1:5" s="3" customFormat="1" ht="15" x14ac:dyDescent="0.2">
      <c r="A2" s="4"/>
      <c r="B2" s="5"/>
      <c r="C2" s="6"/>
    </row>
    <row r="3" spans="1:5" x14ac:dyDescent="0.2">
      <c r="A3" s="7" t="s">
        <v>22</v>
      </c>
    </row>
    <row r="4" spans="1:5" x14ac:dyDescent="0.2">
      <c r="A4" s="7"/>
    </row>
    <row r="5" spans="1:5" x14ac:dyDescent="0.2">
      <c r="A5" s="7"/>
      <c r="B5" s="10" t="s">
        <v>55</v>
      </c>
      <c r="C5" s="11"/>
    </row>
    <row r="6" spans="1:5" x14ac:dyDescent="0.2">
      <c r="A6" s="12" t="s">
        <v>2</v>
      </c>
      <c r="B6" s="30"/>
      <c r="C6" s="37"/>
    </row>
    <row r="7" spans="1:5" x14ac:dyDescent="0.2">
      <c r="A7" s="12" t="s">
        <v>6</v>
      </c>
      <c r="B7" s="31"/>
      <c r="C7" s="38" t="str">
        <f>IF(AND(B11&lt;B7,B18&lt;B7,B18&gt;=B11)," ","Tapahtumien aikajärjestys on väärä. Huomautus poistuu, kun kaikki tiedot on tallennettu loogiseen järjestykseen.")</f>
        <v>Tapahtumien aikajärjestys on väärä. Huomautus poistuu, kun kaikki tiedot on tallennettu loogiseen järjestykseen.</v>
      </c>
      <c r="D7" s="13"/>
    </row>
    <row r="8" spans="1:5" x14ac:dyDescent="0.2">
      <c r="A8" s="12" t="s">
        <v>7</v>
      </c>
      <c r="B8" s="32"/>
      <c r="C8" s="37"/>
    </row>
    <row r="9" spans="1:5" x14ac:dyDescent="0.2">
      <c r="B9" s="33"/>
      <c r="C9" s="37"/>
    </row>
    <row r="10" spans="1:5" x14ac:dyDescent="0.2">
      <c r="A10" s="12" t="s">
        <v>4</v>
      </c>
      <c r="B10" s="31"/>
      <c r="C10" s="37"/>
    </row>
    <row r="11" spans="1:5" x14ac:dyDescent="0.2">
      <c r="A11" s="12" t="s">
        <v>3</v>
      </c>
      <c r="B11" s="31"/>
      <c r="C11" s="38" t="str">
        <f>IF(AND(B11&lt;B7,B18&lt;B7,B18&gt;=B11)," ","Tapahtumien aikajärjestys on väärä. Huomautus poistuu, kun kaikki tiedot on tallennettu loogiseen järjestykseen.")</f>
        <v>Tapahtumien aikajärjestys on väärä. Huomautus poistuu, kun kaikki tiedot on tallennettu loogiseen järjestykseen.</v>
      </c>
    </row>
    <row r="12" spans="1:5" x14ac:dyDescent="0.2">
      <c r="A12" s="12" t="s">
        <v>0</v>
      </c>
      <c r="B12" s="34"/>
      <c r="C12" s="37"/>
    </row>
    <row r="13" spans="1:5" x14ac:dyDescent="0.2">
      <c r="A13" s="12" t="s">
        <v>25</v>
      </c>
      <c r="B13" s="30"/>
      <c r="C13" s="37"/>
    </row>
    <row r="14" spans="1:5" x14ac:dyDescent="0.2">
      <c r="A14" s="14" t="s">
        <v>46</v>
      </c>
      <c r="B14" s="30"/>
      <c r="C14" s="39" t="s">
        <v>27</v>
      </c>
      <c r="E14" s="15"/>
    </row>
    <row r="15" spans="1:5" s="17" customFormat="1" x14ac:dyDescent="0.2">
      <c r="A15" s="14" t="s">
        <v>47</v>
      </c>
      <c r="B15" s="30"/>
      <c r="C15" s="40"/>
      <c r="E15" s="16"/>
    </row>
    <row r="16" spans="1:5" x14ac:dyDescent="0.2">
      <c r="A16" s="14"/>
      <c r="B16" s="35"/>
      <c r="C16" s="37"/>
    </row>
    <row r="17" spans="1:4" x14ac:dyDescent="0.2">
      <c r="A17" s="14" t="s">
        <v>5</v>
      </c>
      <c r="B17" s="31"/>
      <c r="C17" s="41"/>
    </row>
    <row r="18" spans="1:4" x14ac:dyDescent="0.2">
      <c r="A18" s="14" t="s">
        <v>3</v>
      </c>
      <c r="B18" s="31"/>
      <c r="C18" s="37"/>
      <c r="D18" s="18" t="s">
        <v>21</v>
      </c>
    </row>
    <row r="19" spans="1:4" x14ac:dyDescent="0.2">
      <c r="A19" s="14" t="s">
        <v>1</v>
      </c>
      <c r="B19" s="36"/>
      <c r="C19" s="42" t="str">
        <f>IF(B12+B19=100%,"A:n ja B:n omistukset yhteensä 100 %","VIRHE OMISTUSOSUUKSISSA. Huomautus poistuu, kun omistukset ovat yhteensä 100 %")</f>
        <v>VIRHE OMISTUSOSUUKSISSA. Huomautus poistuu, kun omistukset ovat yhteensä 100 %</v>
      </c>
    </row>
    <row r="20" spans="1:4" x14ac:dyDescent="0.2">
      <c r="A20" s="14" t="s">
        <v>26</v>
      </c>
      <c r="B20" s="30"/>
      <c r="C20" s="37"/>
    </row>
    <row r="21" spans="1:4" x14ac:dyDescent="0.2">
      <c r="A21" s="14" t="s">
        <v>48</v>
      </c>
      <c r="B21" s="30"/>
      <c r="C21" s="43" t="s">
        <v>45</v>
      </c>
    </row>
    <row r="22" spans="1:4" x14ac:dyDescent="0.2">
      <c r="A22" s="14" t="s">
        <v>49</v>
      </c>
      <c r="B22" s="30"/>
      <c r="C22" s="37"/>
    </row>
    <row r="23" spans="1:4" x14ac:dyDescent="0.2">
      <c r="B23" s="44"/>
      <c r="C23" s="37"/>
    </row>
    <row r="24" spans="1:4" x14ac:dyDescent="0.2">
      <c r="B24" s="45"/>
      <c r="C24" s="37"/>
    </row>
    <row r="25" spans="1:4" x14ac:dyDescent="0.2">
      <c r="A25" s="19" t="s">
        <v>8</v>
      </c>
      <c r="B25" s="46" t="str">
        <f>IF(B10=""," ",B10)</f>
        <v xml:space="preserve"> </v>
      </c>
      <c r="C25" s="37"/>
    </row>
    <row r="26" spans="1:4" x14ac:dyDescent="0.2">
      <c r="A26" s="12" t="s">
        <v>35</v>
      </c>
      <c r="B26" s="47">
        <f>IF(C7="Tapahtumien aikajärjestys väärä",0,B6*B12)</f>
        <v>0</v>
      </c>
      <c r="C26" s="48">
        <f>B12</f>
        <v>0</v>
      </c>
    </row>
    <row r="27" spans="1:4" x14ac:dyDescent="0.2">
      <c r="B27" s="49"/>
      <c r="C27" s="37"/>
    </row>
    <row r="28" spans="1:4" hidden="1" x14ac:dyDescent="0.2">
      <c r="A28" s="12" t="s">
        <v>10</v>
      </c>
      <c r="B28" s="50" t="str">
        <f>IF(ISBLANK(B11),"-",IF(B7&gt;B11,YEARFRAC(B11,B7),"-"))</f>
        <v>-</v>
      </c>
      <c r="C28" s="37"/>
    </row>
    <row r="29" spans="1:4" hidden="1" x14ac:dyDescent="0.2">
      <c r="A29" s="12" t="s">
        <v>11</v>
      </c>
      <c r="B29" s="51" t="str">
        <f>IF(B28="-","0 %",IF(B28&lt;10,20%,40%))</f>
        <v>0 %</v>
      </c>
      <c r="C29" s="37"/>
    </row>
    <row r="30" spans="1:4" hidden="1" x14ac:dyDescent="0.2">
      <c r="A30" s="12" t="s">
        <v>12</v>
      </c>
      <c r="B30" s="52">
        <f>IF(B29="0","0 € ",0.5*B26*B29)</f>
        <v>0</v>
      </c>
      <c r="C30" s="53" t="s">
        <v>37</v>
      </c>
    </row>
    <row r="31" spans="1:4" hidden="1" x14ac:dyDescent="0.2">
      <c r="A31" s="12" t="s">
        <v>14</v>
      </c>
      <c r="B31" s="52" t="str">
        <f>IF(ISBLANK(B12),"0 € ",B13*B12*0.5)</f>
        <v xml:space="preserve">0 € </v>
      </c>
      <c r="C31" s="54" t="s">
        <v>30</v>
      </c>
    </row>
    <row r="32" spans="1:4" hidden="1" x14ac:dyDescent="0.2">
      <c r="A32" s="20" t="s">
        <v>28</v>
      </c>
      <c r="B32" s="55">
        <f>B8*B12*0.5</f>
        <v>0</v>
      </c>
      <c r="C32" s="56" t="s">
        <v>40</v>
      </c>
      <c r="D32" s="21"/>
    </row>
    <row r="33" spans="1:4" s="24" customFormat="1" hidden="1" x14ac:dyDescent="0.2">
      <c r="A33" s="22" t="s">
        <v>50</v>
      </c>
      <c r="B33" s="57" t="str">
        <f>IF(ISNUMBER(B14),0.5*B14*B12,"")</f>
        <v/>
      </c>
      <c r="C33" s="58" t="s">
        <v>31</v>
      </c>
      <c r="D33" s="23"/>
    </row>
    <row r="34" spans="1:4" s="25" customFormat="1" hidden="1" x14ac:dyDescent="0.2">
      <c r="A34" s="22" t="s">
        <v>51</v>
      </c>
      <c r="B34" s="57" t="str">
        <f>IF(ISNUMBER(B21),0.5*B21*B12,"")</f>
        <v/>
      </c>
      <c r="C34" s="58" t="s">
        <v>31</v>
      </c>
      <c r="D34" s="23"/>
    </row>
    <row r="35" spans="1:4" s="24" customFormat="1" hidden="1" x14ac:dyDescent="0.2">
      <c r="A35" s="22" t="s">
        <v>52</v>
      </c>
      <c r="B35" s="57" t="str">
        <f>IF(ISNUMBER(B15),0.5*B15*B12,"")</f>
        <v/>
      </c>
      <c r="C35" s="58" t="s">
        <v>31</v>
      </c>
      <c r="D35" s="23"/>
    </row>
    <row r="36" spans="1:4" s="24" customFormat="1" hidden="1" x14ac:dyDescent="0.2">
      <c r="A36" s="22" t="s">
        <v>53</v>
      </c>
      <c r="B36" s="57" t="str">
        <f>IF(ISNUMBER(B22),B22*B12*0.5,"")</f>
        <v/>
      </c>
      <c r="C36" s="58" t="s">
        <v>31</v>
      </c>
      <c r="D36" s="23"/>
    </row>
    <row r="37" spans="1:4" s="24" customFormat="1" hidden="1" x14ac:dyDescent="0.2">
      <c r="A37" s="22" t="s">
        <v>42</v>
      </c>
      <c r="B37" s="55">
        <f>SUM(B31:B36)</f>
        <v>0</v>
      </c>
      <c r="C37" s="56"/>
      <c r="D37" s="23"/>
    </row>
    <row r="38" spans="1:4" x14ac:dyDescent="0.2">
      <c r="A38" s="22" t="s">
        <v>15</v>
      </c>
      <c r="B38" s="59">
        <f>IF(B30&lt;B37,B37,B30)</f>
        <v>0</v>
      </c>
      <c r="C38" s="56"/>
      <c r="D38" s="21"/>
    </row>
    <row r="39" spans="1:4" x14ac:dyDescent="0.2">
      <c r="A39" s="22"/>
      <c r="B39" s="60"/>
      <c r="C39" s="61"/>
      <c r="D39" s="21"/>
    </row>
    <row r="40" spans="1:4" hidden="1" x14ac:dyDescent="0.2">
      <c r="A40" s="22" t="s">
        <v>13</v>
      </c>
      <c r="B40" s="62" t="str">
        <f>IF(ISBLANK(B18),"-",IF(B7&gt;B18,YEARFRAC(B18,B7),"-"))</f>
        <v>-</v>
      </c>
      <c r="C40" s="61"/>
      <c r="D40" s="21"/>
    </row>
    <row r="41" spans="1:4" hidden="1" x14ac:dyDescent="0.2">
      <c r="A41" s="22" t="s">
        <v>16</v>
      </c>
      <c r="B41" s="63" t="str">
        <f>IF(B40="-","0 %",IF(B40&lt;10,20%,40%))</f>
        <v>0 %</v>
      </c>
      <c r="C41" s="61"/>
      <c r="D41" s="21"/>
    </row>
    <row r="42" spans="1:4" ht="12" hidden="1" customHeight="1" x14ac:dyDescent="0.2">
      <c r="A42" s="22" t="s">
        <v>17</v>
      </c>
      <c r="B42" s="57">
        <f>IF(B41="0","0 € ",0.5*B26*B41)</f>
        <v>0</v>
      </c>
      <c r="C42" s="64" t="s">
        <v>37</v>
      </c>
      <c r="D42" s="21"/>
    </row>
    <row r="43" spans="1:4" hidden="1" x14ac:dyDescent="0.2">
      <c r="A43" s="22" t="s">
        <v>19</v>
      </c>
      <c r="B43" s="57" t="str">
        <f>IF(ISBLANK(B19),"0 € ",B20*B12*0.5)</f>
        <v xml:space="preserve">0 € </v>
      </c>
      <c r="C43" s="64" t="s">
        <v>32</v>
      </c>
      <c r="D43" s="21"/>
    </row>
    <row r="44" spans="1:4" hidden="1" x14ac:dyDescent="0.2">
      <c r="A44" s="22" t="s">
        <v>29</v>
      </c>
      <c r="B44" s="57">
        <f>B8*B12*0.5</f>
        <v>0</v>
      </c>
      <c r="C44" s="64" t="s">
        <v>40</v>
      </c>
      <c r="D44" s="21"/>
    </row>
    <row r="45" spans="1:4" s="24" customFormat="1" hidden="1" x14ac:dyDescent="0.2">
      <c r="A45" s="22" t="s">
        <v>54</v>
      </c>
      <c r="B45" s="57" t="str">
        <f>IF(ISNUMBER(B15),0.5*B15*B12,"")</f>
        <v/>
      </c>
      <c r="C45" s="58" t="s">
        <v>43</v>
      </c>
      <c r="D45" s="23"/>
    </row>
    <row r="46" spans="1:4" s="24" customFormat="1" hidden="1" x14ac:dyDescent="0.2">
      <c r="A46" s="22" t="s">
        <v>53</v>
      </c>
      <c r="B46" s="52" t="str">
        <f>IF(ISNUMBER(B22),B12*B22*0.5,"")</f>
        <v/>
      </c>
      <c r="C46" s="58" t="s">
        <v>43</v>
      </c>
    </row>
    <row r="47" spans="1:4" s="17" customFormat="1" hidden="1" x14ac:dyDescent="0.2">
      <c r="A47" s="20" t="s">
        <v>42</v>
      </c>
      <c r="B47" s="65">
        <f>SUM(B43:B46)</f>
        <v>0</v>
      </c>
      <c r="C47" s="43"/>
    </row>
    <row r="48" spans="1:4" x14ac:dyDescent="0.2">
      <c r="A48" s="12" t="s">
        <v>18</v>
      </c>
      <c r="B48" s="66">
        <f>IF(B42&lt;B47,B47,B42)</f>
        <v>0</v>
      </c>
      <c r="C48" s="54"/>
    </row>
    <row r="49" spans="1:4" x14ac:dyDescent="0.2">
      <c r="B49" s="67"/>
      <c r="C49" s="37"/>
    </row>
    <row r="50" spans="1:4" x14ac:dyDescent="0.2">
      <c r="A50" s="19" t="s">
        <v>9</v>
      </c>
      <c r="B50" s="68" t="str">
        <f>IF(C11="Tapahtumien aikajärjestys on väärä. Huomautus poistuu, kun kaikki tiedot on tallennettu loogiseen järjestykseen.","Virhe päivämäärissä",IF(C19="VIRHE OMISTUSOSUUKSISSA. Huomautus poistuu, kun omistukset ovat yhteensä 100 %","Virhe omistusosuuksissa",B26-B38-B48))</f>
        <v>Virhe päivämäärissä</v>
      </c>
      <c r="C50" s="69" t="str">
        <f>IF(B10=""," ",B10)</f>
        <v xml:space="preserve"> </v>
      </c>
    </row>
    <row r="51" spans="1:4" x14ac:dyDescent="0.2">
      <c r="B51" s="45"/>
      <c r="C51" s="37"/>
    </row>
    <row r="52" spans="1:4" x14ac:dyDescent="0.2">
      <c r="B52" s="45"/>
      <c r="C52" s="37"/>
    </row>
    <row r="53" spans="1:4" x14ac:dyDescent="0.2">
      <c r="A53" s="19" t="s">
        <v>20</v>
      </c>
      <c r="B53" s="70" t="str">
        <f>IF(B17=""," ",B17)</f>
        <v xml:space="preserve"> </v>
      </c>
      <c r="C53" s="37"/>
    </row>
    <row r="54" spans="1:4" x14ac:dyDescent="0.2">
      <c r="A54" s="12" t="s">
        <v>36</v>
      </c>
      <c r="B54" s="47">
        <f>IF(C7="Tapahtumien aikajärjestys väärä",0,B6*B19)</f>
        <v>0</v>
      </c>
      <c r="C54" s="48">
        <f>B19</f>
        <v>0</v>
      </c>
    </row>
    <row r="55" spans="1:4" x14ac:dyDescent="0.2">
      <c r="B55" s="71"/>
      <c r="C55" s="37"/>
    </row>
    <row r="56" spans="1:4" hidden="1" x14ac:dyDescent="0.2">
      <c r="A56" s="12" t="s">
        <v>10</v>
      </c>
      <c r="B56" s="50" t="str">
        <f>IF(ISBLANK(B11),"-",IF(B7&gt;B11,YEARFRAC(B11,B7),"-"))</f>
        <v>-</v>
      </c>
      <c r="C56" s="37"/>
    </row>
    <row r="57" spans="1:4" hidden="1" x14ac:dyDescent="0.2">
      <c r="A57" s="12" t="s">
        <v>11</v>
      </c>
      <c r="B57" s="51" t="str">
        <f>IF(B56="-","0 %",IF(B56&lt;10,20%,40%))</f>
        <v>0 %</v>
      </c>
      <c r="C57" s="37"/>
    </row>
    <row r="58" spans="1:4" hidden="1" x14ac:dyDescent="0.2">
      <c r="A58" s="12" t="s">
        <v>12</v>
      </c>
      <c r="B58" s="52">
        <f>IF(B57="0","0 € ",0.5*B54*B57)</f>
        <v>0</v>
      </c>
      <c r="C58" s="54" t="s">
        <v>38</v>
      </c>
    </row>
    <row r="59" spans="1:4" hidden="1" x14ac:dyDescent="0.2">
      <c r="A59" s="12" t="s">
        <v>14</v>
      </c>
      <c r="B59" s="52" t="str">
        <f>IF(ISBLANK(B12),"0 € ",B13*B19*0.5)</f>
        <v xml:space="preserve">0 € </v>
      </c>
      <c r="C59" s="54" t="s">
        <v>33</v>
      </c>
    </row>
    <row r="60" spans="1:4" hidden="1" x14ac:dyDescent="0.2">
      <c r="A60" s="26" t="s">
        <v>28</v>
      </c>
      <c r="B60" s="57">
        <f>B8*B19*0.5</f>
        <v>0</v>
      </c>
      <c r="C60" s="64" t="s">
        <v>41</v>
      </c>
      <c r="D60" s="21"/>
    </row>
    <row r="61" spans="1:4" s="28" customFormat="1" hidden="1" x14ac:dyDescent="0.2">
      <c r="A61" s="22" t="s">
        <v>50</v>
      </c>
      <c r="B61" s="72" t="str">
        <f>IF(ISNUMBER(B14),0.5*B14*B19,"")</f>
        <v/>
      </c>
      <c r="C61" s="73" t="s">
        <v>24</v>
      </c>
      <c r="D61" s="27"/>
    </row>
    <row r="62" spans="1:4" s="28" customFormat="1" hidden="1" x14ac:dyDescent="0.2">
      <c r="A62" s="22" t="s">
        <v>51</v>
      </c>
      <c r="B62" s="72" t="str">
        <f>IF(ISNUMBER(B21),0.5*B21*B19,"")</f>
        <v/>
      </c>
      <c r="C62" s="73" t="s">
        <v>24</v>
      </c>
      <c r="D62" s="27"/>
    </row>
    <row r="63" spans="1:4" s="17" customFormat="1" hidden="1" x14ac:dyDescent="0.2">
      <c r="A63" s="22" t="s">
        <v>54</v>
      </c>
      <c r="B63" s="72" t="str">
        <f>IF(ISNUMBER(B15),0.5*B15*B19,"")</f>
        <v/>
      </c>
      <c r="C63" s="73" t="s">
        <v>24</v>
      </c>
      <c r="D63" s="27"/>
    </row>
    <row r="64" spans="1:4" s="17" customFormat="1" hidden="1" x14ac:dyDescent="0.2">
      <c r="A64" s="22" t="s">
        <v>53</v>
      </c>
      <c r="B64" s="72" t="str">
        <f>IF(ISNUMBER(B22),0.5*B19*B22,"")</f>
        <v/>
      </c>
      <c r="C64" s="73" t="s">
        <v>24</v>
      </c>
      <c r="D64" s="27"/>
    </row>
    <row r="65" spans="1:4" s="17" customFormat="1" hidden="1" x14ac:dyDescent="0.2">
      <c r="A65" s="22" t="s">
        <v>42</v>
      </c>
      <c r="B65" s="55">
        <f>SUM(B59:B64)</f>
        <v>0</v>
      </c>
      <c r="C65" s="56" t="s">
        <v>44</v>
      </c>
      <c r="D65" s="25"/>
    </row>
    <row r="66" spans="1:4" x14ac:dyDescent="0.2">
      <c r="A66" s="22" t="s">
        <v>15</v>
      </c>
      <c r="B66" s="74">
        <f>IF(B58&lt;B65,B65,B58)</f>
        <v>0</v>
      </c>
      <c r="C66" s="64"/>
      <c r="D66" s="21"/>
    </row>
    <row r="67" spans="1:4" x14ac:dyDescent="0.2">
      <c r="A67" s="22"/>
      <c r="B67" s="60"/>
      <c r="C67" s="61"/>
      <c r="D67" s="21"/>
    </row>
    <row r="68" spans="1:4" hidden="1" x14ac:dyDescent="0.2">
      <c r="A68" s="22" t="s">
        <v>13</v>
      </c>
      <c r="B68" s="75" t="str">
        <f>IF(ISBLANK(B18),"-",IF(B7&gt;B18,YEARFRAC(B18,B7),"-"))</f>
        <v>-</v>
      </c>
      <c r="C68" s="61"/>
      <c r="D68" s="21"/>
    </row>
    <row r="69" spans="1:4" hidden="1" x14ac:dyDescent="0.2">
      <c r="A69" s="22" t="s">
        <v>16</v>
      </c>
      <c r="B69" s="76" t="str">
        <f>IF(B68="-","0 %",IF(B68&lt;10,20%,40%))</f>
        <v>0 %</v>
      </c>
      <c r="C69" s="61"/>
      <c r="D69" s="21"/>
    </row>
    <row r="70" spans="1:4" hidden="1" x14ac:dyDescent="0.2">
      <c r="A70" s="22" t="s">
        <v>17</v>
      </c>
      <c r="B70" s="57">
        <f>IF(B69="0","0 € ",0.5*B54*B69)</f>
        <v>0</v>
      </c>
      <c r="C70" s="64" t="s">
        <v>39</v>
      </c>
      <c r="D70" s="21"/>
    </row>
    <row r="71" spans="1:4" hidden="1" x14ac:dyDescent="0.2">
      <c r="A71" s="22" t="s">
        <v>19</v>
      </c>
      <c r="B71" s="57" t="str">
        <f>IF(ISBLANK(B18),"0 € ",B20*B19*0.5)</f>
        <v xml:space="preserve">0 € </v>
      </c>
      <c r="C71" s="64" t="s">
        <v>34</v>
      </c>
      <c r="D71" s="21"/>
    </row>
    <row r="72" spans="1:4" hidden="1" x14ac:dyDescent="0.2">
      <c r="A72" s="22" t="s">
        <v>29</v>
      </c>
      <c r="B72" s="57">
        <f>B8*B19*0.5</f>
        <v>0</v>
      </c>
      <c r="C72" s="64" t="s">
        <v>41</v>
      </c>
      <c r="D72" s="21"/>
    </row>
    <row r="73" spans="1:4" s="17" customFormat="1" hidden="1" x14ac:dyDescent="0.2">
      <c r="A73" s="14" t="s">
        <v>54</v>
      </c>
      <c r="B73" s="77" t="str">
        <f>IF(ISNUMBER(B15),0.5*B15*B19,"")</f>
        <v/>
      </c>
      <c r="C73" s="78" t="s">
        <v>43</v>
      </c>
      <c r="D73" s="28"/>
    </row>
    <row r="74" spans="1:4" s="28" customFormat="1" hidden="1" x14ac:dyDescent="0.2">
      <c r="A74" s="14" t="s">
        <v>53</v>
      </c>
      <c r="B74" s="77" t="str">
        <f>IF(ISNUMBER(B22),B19*B22*0.5,"")</f>
        <v/>
      </c>
      <c r="C74" s="78" t="s">
        <v>43</v>
      </c>
    </row>
    <row r="75" spans="1:4" s="17" customFormat="1" hidden="1" x14ac:dyDescent="0.2">
      <c r="A75" s="20" t="s">
        <v>42</v>
      </c>
      <c r="B75" s="65">
        <f>SUM(B71:B74)</f>
        <v>0</v>
      </c>
      <c r="C75" s="43"/>
    </row>
    <row r="76" spans="1:4" x14ac:dyDescent="0.2">
      <c r="A76" s="12" t="s">
        <v>18</v>
      </c>
      <c r="B76" s="79">
        <f>IF(B70&lt;B75,B75,B70)</f>
        <v>0</v>
      </c>
      <c r="C76" s="54"/>
    </row>
    <row r="77" spans="1:4" x14ac:dyDescent="0.2">
      <c r="B77" s="80"/>
      <c r="C77" s="37"/>
    </row>
    <row r="78" spans="1:4" x14ac:dyDescent="0.2">
      <c r="A78" s="19" t="s">
        <v>9</v>
      </c>
      <c r="B78" s="68" t="str">
        <f>IF(C11="Tapahtumien aikajärjestys on väärä. Huomautus poistuu, kun kaikki tiedot on tallennettu loogiseen järjestykseen.","Virhe päivämäärissä",IF(C19="VIRHE OMISTUSOSUUKSISSA. Huomautus poistuu, kun omistukset ovat yhteensä 100 %","Virhe omistusosuuksissa",B54-B66-B76))</f>
        <v>Virhe päivämäärissä</v>
      </c>
      <c r="C78" s="69" t="str">
        <f>IF(B17=""," ",B17)</f>
        <v xml:space="preserve"> </v>
      </c>
    </row>
    <row r="79" spans="1:4" x14ac:dyDescent="0.2">
      <c r="B79" s="29"/>
      <c r="C79" s="7"/>
    </row>
  </sheetData>
  <sheetProtection sheet="1" objects="1" scenarios="1"/>
  <protectedRanges>
    <protectedRange password="CA75" sqref="B6:B22" name="Alue3" securityDescriptor="O:WDG:WDD:(A;;CC;;;WD)"/>
  </protectedRanges>
  <pageMargins left="0.7" right="0.7" top="0.75" bottom="0.75" header="0.3" footer="0.3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:D22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A016F-C469-4358-9ED6-51A243E761C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45D5B9-6F1C-4EC6-9631-20CAABE2B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EA6EF6-403E-4C15-B043-F5C652F1EC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Taul1!Print_Area</vt:lpstr>
    </vt:vector>
  </TitlesOfParts>
  <Company>Verohallinto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Atso Kiuru</dc:creator>
  <cp:lastModifiedBy>Atso Kiuru</cp:lastModifiedBy>
  <cp:lastPrinted>2018-11-01T08:37:13Z</cp:lastPrinted>
  <dcterms:created xsi:type="dcterms:W3CDTF">2017-04-10T07:04:48Z</dcterms:created>
  <dcterms:modified xsi:type="dcterms:W3CDTF">2020-11-13T16:05:48Z</dcterms:modified>
</cp:coreProperties>
</file>